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MEN\Desktop\"/>
    </mc:Choice>
  </mc:AlternateContent>
  <xr:revisionPtr revIDLastSave="0" documentId="13_ncr:9_{F9EA9EA9-32B4-4F77-9D98-B4C79580EEC4}" xr6:coauthVersionLast="47" xr6:coauthVersionMax="47" xr10:uidLastSave="{00000000-0000-0000-0000-000000000000}"/>
  <bookViews>
    <workbookView xWindow="-120" yWindow="-120" windowWidth="29040" windowHeight="15840" activeTab="1" xr2:uid="{0488C6A5-F96C-4B2D-BB12-CB298FCA1998}"/>
  </bookViews>
  <sheets>
    <sheet name="Amateur" sheetId="1" r:id="rId1"/>
    <sheet name="Pro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" i="1" l="1"/>
  <c r="U4" i="1"/>
  <c r="U5" i="1"/>
  <c r="U6" i="1"/>
  <c r="U7" i="1"/>
  <c r="U8" i="1"/>
  <c r="U9" i="1"/>
  <c r="U10" i="1"/>
  <c r="U11" i="1"/>
  <c r="U12" i="1"/>
  <c r="U13" i="1"/>
  <c r="U14" i="1"/>
  <c r="U15" i="1"/>
  <c r="U2" i="1"/>
  <c r="D12" i="3"/>
  <c r="D6" i="3"/>
  <c r="D8" i="3"/>
  <c r="D10" i="3"/>
  <c r="D3" i="3"/>
  <c r="D5" i="3"/>
  <c r="D7" i="3"/>
  <c r="D11" i="3"/>
  <c r="D9" i="3"/>
  <c r="D13" i="3"/>
  <c r="D2" i="3"/>
  <c r="F12" i="3"/>
  <c r="F6" i="3"/>
  <c r="F8" i="3"/>
  <c r="F10" i="3"/>
  <c r="F3" i="3"/>
  <c r="F5" i="3"/>
  <c r="F7" i="3"/>
  <c r="F11" i="3"/>
  <c r="F9" i="3"/>
  <c r="F13" i="3"/>
  <c r="F2" i="3"/>
  <c r="H12" i="3"/>
  <c r="H6" i="3"/>
  <c r="H8" i="3"/>
  <c r="H10" i="3"/>
  <c r="H3" i="3"/>
  <c r="H5" i="3"/>
  <c r="H7" i="3"/>
  <c r="H11" i="3"/>
  <c r="H9" i="3"/>
  <c r="H13" i="3"/>
  <c r="H2" i="3"/>
  <c r="J12" i="3"/>
  <c r="J6" i="3"/>
  <c r="J8" i="3"/>
  <c r="J10" i="3"/>
  <c r="J3" i="3"/>
  <c r="J5" i="3"/>
  <c r="J7" i="3"/>
  <c r="J11" i="3"/>
  <c r="J9" i="3"/>
  <c r="J13" i="3"/>
  <c r="J2" i="3"/>
  <c r="L12" i="3"/>
  <c r="L6" i="3"/>
  <c r="L8" i="3"/>
  <c r="L10" i="3"/>
  <c r="L3" i="3"/>
  <c r="L5" i="3"/>
  <c r="L7" i="3"/>
  <c r="L11" i="3"/>
  <c r="L9" i="3"/>
  <c r="L13" i="3"/>
  <c r="L2" i="3"/>
  <c r="N12" i="3"/>
  <c r="N6" i="3"/>
  <c r="N8" i="3"/>
  <c r="N10" i="3"/>
  <c r="N3" i="3"/>
  <c r="N5" i="3"/>
  <c r="N7" i="3"/>
  <c r="N11" i="3"/>
  <c r="N9" i="3"/>
  <c r="N13" i="3"/>
  <c r="N2" i="3"/>
  <c r="P12" i="3"/>
  <c r="P6" i="3"/>
  <c r="P8" i="3"/>
  <c r="P10" i="3"/>
  <c r="P3" i="3"/>
  <c r="P5" i="3"/>
  <c r="P7" i="3"/>
  <c r="P11" i="3"/>
  <c r="P9" i="3"/>
  <c r="P13" i="3"/>
  <c r="P2" i="3"/>
  <c r="R12" i="3"/>
  <c r="R6" i="3"/>
  <c r="R8" i="3"/>
  <c r="R10" i="3"/>
  <c r="R3" i="3"/>
  <c r="R5" i="3"/>
  <c r="R7" i="3"/>
  <c r="R11" i="3"/>
  <c r="R9" i="3"/>
  <c r="R13" i="3"/>
  <c r="R2" i="3"/>
  <c r="R4" i="3"/>
  <c r="P4" i="3"/>
  <c r="N4" i="3"/>
  <c r="L4" i="3"/>
  <c r="J4" i="3"/>
  <c r="H4" i="3"/>
  <c r="F4" i="3"/>
  <c r="D4" i="3"/>
  <c r="R4" i="1"/>
  <c r="R6" i="1"/>
  <c r="R9" i="1"/>
  <c r="R12" i="1"/>
  <c r="R14" i="1"/>
  <c r="R5" i="1"/>
  <c r="R8" i="1"/>
  <c r="R13" i="1"/>
  <c r="R11" i="1"/>
  <c r="R7" i="1"/>
  <c r="R2" i="1"/>
  <c r="R10" i="1"/>
  <c r="R15" i="1"/>
  <c r="R3" i="1"/>
  <c r="P4" i="1"/>
  <c r="P6" i="1"/>
  <c r="P9" i="1"/>
  <c r="P12" i="1"/>
  <c r="P14" i="1"/>
  <c r="P5" i="1"/>
  <c r="P8" i="1"/>
  <c r="P13" i="1"/>
  <c r="P11" i="1"/>
  <c r="P7" i="1"/>
  <c r="P2" i="1"/>
  <c r="P10" i="1"/>
  <c r="P15" i="1"/>
  <c r="P3" i="1"/>
  <c r="N4" i="1"/>
  <c r="N6" i="1"/>
  <c r="N9" i="1"/>
  <c r="N12" i="1"/>
  <c r="N14" i="1"/>
  <c r="N5" i="1"/>
  <c r="N8" i="1"/>
  <c r="N13" i="1"/>
  <c r="N11" i="1"/>
  <c r="N7" i="1"/>
  <c r="N2" i="1"/>
  <c r="N10" i="1"/>
  <c r="N15" i="1"/>
  <c r="N3" i="1"/>
  <c r="L4" i="1"/>
  <c r="L6" i="1"/>
  <c r="L9" i="1"/>
  <c r="L12" i="1"/>
  <c r="L14" i="1"/>
  <c r="L5" i="1"/>
  <c r="L8" i="1"/>
  <c r="L13" i="1"/>
  <c r="L11" i="1"/>
  <c r="L7" i="1"/>
  <c r="L2" i="1"/>
  <c r="L10" i="1"/>
  <c r="L15" i="1"/>
  <c r="L3" i="1"/>
  <c r="J4" i="1"/>
  <c r="J6" i="1"/>
  <c r="J9" i="1"/>
  <c r="J12" i="1"/>
  <c r="J14" i="1"/>
  <c r="J5" i="1"/>
  <c r="J8" i="1"/>
  <c r="J13" i="1"/>
  <c r="J11" i="1"/>
  <c r="J7" i="1"/>
  <c r="J2" i="1"/>
  <c r="J10" i="1"/>
  <c r="J15" i="1"/>
  <c r="J3" i="1"/>
  <c r="H4" i="1"/>
  <c r="H6" i="1"/>
  <c r="H9" i="1"/>
  <c r="H12" i="1"/>
  <c r="H14" i="1"/>
  <c r="H5" i="1"/>
  <c r="H8" i="1"/>
  <c r="H13" i="1"/>
  <c r="H11" i="1"/>
  <c r="H7" i="1"/>
  <c r="H2" i="1"/>
  <c r="H10" i="1"/>
  <c r="H15" i="1"/>
  <c r="H3" i="1"/>
  <c r="F4" i="1"/>
  <c r="F6" i="1"/>
  <c r="F9" i="1"/>
  <c r="F12" i="1"/>
  <c r="F14" i="1"/>
  <c r="F5" i="1"/>
  <c r="F8" i="1"/>
  <c r="F13" i="1"/>
  <c r="F11" i="1"/>
  <c r="F7" i="1"/>
  <c r="F2" i="1"/>
  <c r="F10" i="1"/>
  <c r="F15" i="1"/>
  <c r="F3" i="1"/>
  <c r="D4" i="1"/>
  <c r="D6" i="1"/>
  <c r="D9" i="1"/>
  <c r="D12" i="1"/>
  <c r="D14" i="1"/>
  <c r="D5" i="1"/>
  <c r="D8" i="1"/>
  <c r="D13" i="1"/>
  <c r="D11" i="1"/>
  <c r="D7" i="1"/>
  <c r="D2" i="1"/>
  <c r="D10" i="1"/>
  <c r="D15" i="1"/>
  <c r="S15" i="1" s="1"/>
  <c r="D3" i="1"/>
  <c r="S4" i="3" l="1"/>
  <c r="S5" i="3"/>
  <c r="S11" i="3"/>
  <c r="S3" i="3"/>
  <c r="S12" i="3"/>
  <c r="S8" i="3"/>
  <c r="S2" i="3"/>
  <c r="S9" i="3"/>
  <c r="S10" i="3"/>
  <c r="S6" i="3"/>
  <c r="S13" i="3"/>
  <c r="S7" i="3"/>
  <c r="S10" i="1"/>
  <c r="S2" i="1"/>
  <c r="S7" i="1"/>
  <c r="S11" i="1"/>
  <c r="S13" i="1"/>
  <c r="S8" i="1"/>
  <c r="S5" i="1"/>
  <c r="S14" i="1"/>
  <c r="S12" i="1"/>
  <c r="S9" i="1"/>
  <c r="S6" i="1"/>
  <c r="S4" i="1"/>
  <c r="S3" i="1"/>
</calcChain>
</file>

<file path=xl/sharedStrings.xml><?xml version="1.0" encoding="utf-8"?>
<sst xmlns="http://schemas.openxmlformats.org/spreadsheetml/2006/main" count="94" uniqueCount="59">
  <si>
    <t>ID</t>
  </si>
  <si>
    <t>Team Name|Komandas Nosaukums|Имя Команды</t>
  </si>
  <si>
    <t>A</t>
  </si>
  <si>
    <t>B</t>
  </si>
  <si>
    <t>C</t>
  </si>
  <si>
    <t>D</t>
  </si>
  <si>
    <t>E</t>
  </si>
  <si>
    <t>F</t>
  </si>
  <si>
    <t>G</t>
  </si>
  <si>
    <t>H</t>
  </si>
  <si>
    <t>Aw</t>
  </si>
  <si>
    <t>Bw</t>
  </si>
  <si>
    <t>Cw</t>
  </si>
  <si>
    <t>Dw</t>
  </si>
  <si>
    <t>Ew</t>
  </si>
  <si>
    <t>Fw</t>
  </si>
  <si>
    <t>Gw</t>
  </si>
  <si>
    <t>Hw</t>
  </si>
  <si>
    <t>Prize|Balva|Приз</t>
  </si>
  <si>
    <t>Rating Percentile|Reitinga procents|Процент Рейтинга</t>
  </si>
  <si>
    <t>Rating Points|Reitinga punkti|Пункты Рейтинга</t>
  </si>
  <si>
    <t>Klubničnijs Gusjs</t>
  </si>
  <si>
    <t>резня</t>
  </si>
  <si>
    <t>Dead team</t>
  </si>
  <si>
    <t>МЫ - СУП</t>
  </si>
  <si>
    <t>Химия - топ</t>
  </si>
  <si>
    <t>Закись азота</t>
  </si>
  <si>
    <t>Горе луковое</t>
  </si>
  <si>
    <t>Big Floppa</t>
  </si>
  <si>
    <t>кцрп</t>
  </si>
  <si>
    <t>Sovj</t>
  </si>
  <si>
    <t>Савелий Чертовски</t>
  </si>
  <si>
    <t>O'Primer</t>
  </si>
  <si>
    <t>Кубический ковчег</t>
  </si>
  <si>
    <t>Total|Kopā| Всего</t>
  </si>
  <si>
    <t>BeUTe(l)WO(l)F</t>
  </si>
  <si>
    <t>Вохох, понял, принял</t>
  </si>
  <si>
    <t>Подебители</t>
  </si>
  <si>
    <t>RD</t>
  </si>
  <si>
    <t>MemeChemical League</t>
  </si>
  <si>
    <t>На дне науки</t>
  </si>
  <si>
    <t>Highlights</t>
  </si>
  <si>
    <t>Norbornadien ohne Bor</t>
  </si>
  <si>
    <t>Call us diborane</t>
  </si>
  <si>
    <t>DEAD</t>
  </si>
  <si>
    <t>Dreamteam</t>
  </si>
  <si>
    <t>ХимTeam</t>
  </si>
  <si>
    <t>W</t>
  </si>
  <si>
    <t>P</t>
  </si>
  <si>
    <t>chemical 3,14</t>
  </si>
  <si>
    <t>A weight|svars|вес</t>
  </si>
  <si>
    <t>B  weight|svars|вес</t>
  </si>
  <si>
    <t>C  weight|svars|вес</t>
  </si>
  <si>
    <t>D  weight|svars|вес</t>
  </si>
  <si>
    <t>E  weight|svars|вес</t>
  </si>
  <si>
    <t>F  weight|svars|вес</t>
  </si>
  <si>
    <t>G  weight|svars|вес</t>
  </si>
  <si>
    <t>H  weight|svars|вес</t>
  </si>
  <si>
    <t>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</si>
</sst>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0"/>
  </numFmts>
  <fonts count="1" x14ac:knownFonts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2" xfId="0" applyBorder="1" applyAlignment="1">
      <alignment horizontal="center" vertical="center" wrapText="1"/>
    </xf>
    <xf numFmtId="165" fontId="0" fillId="0" borderId="9" xfId="0" applyNumberFormat="1" applyFill="1" applyBorder="1"/>
    <xf numFmtId="2" fontId="0" fillId="0" borderId="9" xfId="0" applyNumberFormat="1" applyFill="1" applyBorder="1"/>
    <xf numFmtId="0" fontId="0" fillId="0" borderId="0" xfId="0" applyBorder="1"/>
    <xf numFmtId="0" fontId="0" fillId="2" borderId="6" xfId="0" applyFill="1" applyBorder="1"/>
    <xf numFmtId="0" fontId="0" fillId="2" borderId="4" xfId="0" applyFill="1" applyBorder="1"/>
    <xf numFmtId="0" fontId="0" fillId="2" borderId="3" xfId="0" applyFill="1" applyBorder="1"/>
    <xf numFmtId="164" fontId="0" fillId="2" borderId="3" xfId="0" applyNumberFormat="1" applyFill="1" applyBorder="1"/>
    <xf numFmtId="165" fontId="0" fillId="2" borderId="3" xfId="0" applyNumberFormat="1" applyFill="1" applyBorder="1"/>
    <xf numFmtId="2" fontId="0" fillId="2" borderId="3" xfId="0" applyNumberFormat="1" applyFill="1" applyBorder="1"/>
    <xf numFmtId="0" fontId="0" fillId="2" borderId="7" xfId="0" applyFill="1" applyBorder="1"/>
    <xf numFmtId="0" fontId="0" fillId="2" borderId="5" xfId="0" applyFill="1" applyBorder="1"/>
    <xf numFmtId="0" fontId="0" fillId="2" borderId="1" xfId="0" applyFill="1" applyBorder="1"/>
    <xf numFmtId="164" fontId="0" fillId="2" borderId="1" xfId="0" applyNumberFormat="1" applyFill="1" applyBorder="1"/>
    <xf numFmtId="165" fontId="0" fillId="2" borderId="1" xfId="0" applyNumberFormat="1" applyFill="1" applyBorder="1"/>
    <xf numFmtId="0" fontId="0" fillId="3" borderId="7" xfId="0" applyFill="1" applyBorder="1"/>
    <xf numFmtId="0" fontId="0" fillId="3" borderId="5" xfId="0" applyFill="1" applyBorder="1"/>
    <xf numFmtId="0" fontId="0" fillId="3" borderId="1" xfId="0" applyFill="1" applyBorder="1"/>
    <xf numFmtId="164" fontId="0" fillId="3" borderId="1" xfId="0" applyNumberFormat="1" applyFill="1" applyBorder="1"/>
    <xf numFmtId="165" fontId="0" fillId="3" borderId="1" xfId="0" applyNumberFormat="1" applyFill="1" applyBorder="1"/>
    <xf numFmtId="2" fontId="0" fillId="3" borderId="3" xfId="0" applyNumberFormat="1" applyFill="1" applyBorder="1"/>
    <xf numFmtId="0" fontId="0" fillId="4" borderId="7" xfId="0" applyFill="1" applyBorder="1"/>
    <xf numFmtId="0" fontId="0" fillId="4" borderId="5" xfId="0" applyFill="1" applyBorder="1"/>
    <xf numFmtId="0" fontId="0" fillId="4" borderId="1" xfId="0" applyFill="1" applyBorder="1"/>
    <xf numFmtId="164" fontId="0" fillId="4" borderId="1" xfId="0" applyNumberFormat="1" applyFill="1" applyBorder="1"/>
    <xf numFmtId="165" fontId="0" fillId="4" borderId="1" xfId="0" applyNumberFormat="1" applyFill="1" applyBorder="1"/>
    <xf numFmtId="2" fontId="0" fillId="4" borderId="3" xfId="0" applyNumberFormat="1" applyFill="1" applyBorder="1"/>
    <xf numFmtId="0" fontId="0" fillId="4" borderId="8" xfId="0" applyFill="1" applyBorder="1"/>
    <xf numFmtId="0" fontId="0" fillId="4" borderId="11" xfId="0" applyFill="1" applyBorder="1"/>
    <xf numFmtId="0" fontId="0" fillId="4" borderId="12" xfId="0" applyFill="1" applyBorder="1"/>
    <xf numFmtId="0" fontId="0" fillId="3" borderId="11" xfId="0" applyFill="1" applyBorder="1"/>
    <xf numFmtId="0" fontId="0" fillId="2" borderId="10" xfId="0" applyFill="1" applyBorder="1"/>
    <xf numFmtId="0" fontId="0" fillId="2" borderId="11" xfId="0" applyFill="1" applyBorder="1"/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6B08D-B62C-45B8-A3C4-3E22B4F84D1F}">
  <dimension ref="A1:V16"/>
  <sheetViews>
    <sheetView zoomScale="145" zoomScaleNormal="145" workbookViewId="0">
      <selection activeCell="A4" sqref="A4"/>
    </sheetView>
  </sheetViews>
  <sheetFormatPr defaultRowHeight="15" x14ac:dyDescent="0.25"/>
  <cols>
    <col min="1" max="1" width="19.140625" customWidth="1"/>
    <col min="19" max="19" width="16.42578125" customWidth="1"/>
    <col min="20" max="20" width="18.85546875" hidden="1" customWidth="1"/>
    <col min="21" max="21" width="19.28515625" hidden="1" customWidth="1"/>
    <col min="22" max="22" width="17.28515625" customWidth="1"/>
  </cols>
  <sheetData>
    <row r="1" spans="1:22" ht="60" customHeight="1" thickBot="1" x14ac:dyDescent="0.3">
      <c r="A1" s="1" t="s">
        <v>1</v>
      </c>
      <c r="B1" s="1" t="s">
        <v>0</v>
      </c>
      <c r="C1" s="1" t="s">
        <v>2</v>
      </c>
      <c r="D1" s="1" t="s">
        <v>50</v>
      </c>
      <c r="E1" s="1" t="s">
        <v>3</v>
      </c>
      <c r="F1" s="1" t="s">
        <v>51</v>
      </c>
      <c r="G1" s="1" t="s">
        <v>4</v>
      </c>
      <c r="H1" s="1" t="s">
        <v>52</v>
      </c>
      <c r="I1" s="1" t="s">
        <v>5</v>
      </c>
      <c r="J1" s="1" t="s">
        <v>53</v>
      </c>
      <c r="K1" s="1" t="s">
        <v>6</v>
      </c>
      <c r="L1" s="1" t="s">
        <v>54</v>
      </c>
      <c r="M1" s="1" t="s">
        <v>7</v>
      </c>
      <c r="N1" s="1" t="s">
        <v>55</v>
      </c>
      <c r="O1" s="1" t="s">
        <v>8</v>
      </c>
      <c r="P1" s="1" t="s">
        <v>56</v>
      </c>
      <c r="Q1" s="1" t="s">
        <v>9</v>
      </c>
      <c r="R1" s="1" t="s">
        <v>57</v>
      </c>
      <c r="S1" s="1" t="s">
        <v>34</v>
      </c>
      <c r="T1" s="1" t="s">
        <v>19</v>
      </c>
      <c r="U1" s="1" t="s">
        <v>20</v>
      </c>
      <c r="V1" s="1" t="s">
        <v>18</v>
      </c>
    </row>
    <row r="2" spans="1:22" x14ac:dyDescent="0.25">
      <c r="A2" s="5" t="s">
        <v>31</v>
      </c>
      <c r="B2" s="6">
        <v>141</v>
      </c>
      <c r="C2" s="7">
        <v>47</v>
      </c>
      <c r="D2" s="8">
        <f t="shared" ref="D2:D15" si="0">C2/47*13</f>
        <v>13</v>
      </c>
      <c r="E2" s="7">
        <v>38</v>
      </c>
      <c r="F2" s="8">
        <f t="shared" ref="F2:F15" si="1">E2/60*8</f>
        <v>5.0666666666666664</v>
      </c>
      <c r="G2" s="7">
        <v>123</v>
      </c>
      <c r="H2" s="8">
        <f t="shared" ref="H2:H15" si="2">G2/149*10</f>
        <v>8.2550335570469802</v>
      </c>
      <c r="I2" s="7">
        <v>0</v>
      </c>
      <c r="J2" s="8">
        <f t="shared" ref="J2:J15" si="3">I2/57*12</f>
        <v>0</v>
      </c>
      <c r="K2" s="7">
        <v>10</v>
      </c>
      <c r="L2" s="8">
        <f t="shared" ref="L2:L15" si="4">K2/118*15</f>
        <v>1.271186440677966</v>
      </c>
      <c r="M2" s="7">
        <v>61</v>
      </c>
      <c r="N2" s="8">
        <f t="shared" ref="N2:N15" si="5">M2/88*15</f>
        <v>10.397727272727273</v>
      </c>
      <c r="O2" s="7">
        <v>23</v>
      </c>
      <c r="P2" s="8">
        <f t="shared" ref="P2:P15" si="6">O2/23*11</f>
        <v>11</v>
      </c>
      <c r="Q2" s="7">
        <v>33</v>
      </c>
      <c r="R2" s="8">
        <f t="shared" ref="R2:R15" si="7">Q2/34*16</f>
        <v>15.529411764705882</v>
      </c>
      <c r="S2" s="8">
        <f t="shared" ref="S2:S15" si="8">D2+F2+H2+J2+L2+N2+P2+R2</f>
        <v>64.520025701824764</v>
      </c>
      <c r="T2" s="9">
        <v>4.5918799999999996E-3</v>
      </c>
      <c r="U2" s="10">
        <f t="shared" ref="U2:U15" si="9">1000*(0.75-T2)</f>
        <v>745.40812000000005</v>
      </c>
      <c r="V2" s="7" t="s">
        <v>47</v>
      </c>
    </row>
    <row r="3" spans="1:22" x14ac:dyDescent="0.25">
      <c r="A3" s="11" t="s">
        <v>21</v>
      </c>
      <c r="B3" s="12">
        <v>4</v>
      </c>
      <c r="C3" s="13">
        <v>6</v>
      </c>
      <c r="D3" s="14">
        <f t="shared" si="0"/>
        <v>1.6595744680851063</v>
      </c>
      <c r="E3" s="13">
        <v>0</v>
      </c>
      <c r="F3" s="14">
        <f t="shared" si="1"/>
        <v>0</v>
      </c>
      <c r="G3" s="13">
        <v>119</v>
      </c>
      <c r="H3" s="14">
        <f t="shared" si="2"/>
        <v>7.9865771812080535</v>
      </c>
      <c r="I3" s="13">
        <v>42.25</v>
      </c>
      <c r="J3" s="14">
        <f t="shared" si="3"/>
        <v>8.8947368421052637</v>
      </c>
      <c r="K3" s="13">
        <v>16</v>
      </c>
      <c r="L3" s="14">
        <f t="shared" si="4"/>
        <v>2.0338983050847457</v>
      </c>
      <c r="M3" s="13">
        <v>0</v>
      </c>
      <c r="N3" s="14">
        <f t="shared" si="5"/>
        <v>0</v>
      </c>
      <c r="O3" s="13">
        <v>20</v>
      </c>
      <c r="P3" s="14">
        <f t="shared" si="6"/>
        <v>9.5652173913043477</v>
      </c>
      <c r="Q3" s="13">
        <v>32</v>
      </c>
      <c r="R3" s="14">
        <f t="shared" si="7"/>
        <v>15.058823529411764</v>
      </c>
      <c r="S3" s="14">
        <f t="shared" si="8"/>
        <v>45.198827717199279</v>
      </c>
      <c r="T3" s="15">
        <v>6.8298300000000006E-2</v>
      </c>
      <c r="U3" s="10">
        <f t="shared" si="9"/>
        <v>681.70169999999996</v>
      </c>
      <c r="V3" s="13" t="s">
        <v>47</v>
      </c>
    </row>
    <row r="4" spans="1:22" x14ac:dyDescent="0.25">
      <c r="A4" s="11" t="s">
        <v>49</v>
      </c>
      <c r="B4" s="12">
        <v>6</v>
      </c>
      <c r="C4" s="13">
        <v>0</v>
      </c>
      <c r="D4" s="14">
        <f t="shared" si="0"/>
        <v>0</v>
      </c>
      <c r="E4" s="13">
        <v>3.5</v>
      </c>
      <c r="F4" s="14">
        <f t="shared" si="1"/>
        <v>0.46666666666666667</v>
      </c>
      <c r="G4" s="13">
        <v>36</v>
      </c>
      <c r="H4" s="14">
        <f t="shared" si="2"/>
        <v>2.4161073825503356</v>
      </c>
      <c r="I4" s="13">
        <v>35</v>
      </c>
      <c r="J4" s="14">
        <f t="shared" si="3"/>
        <v>7.3684210526315788</v>
      </c>
      <c r="K4" s="13">
        <v>38</v>
      </c>
      <c r="L4" s="14">
        <f t="shared" si="4"/>
        <v>4.8305084745762707</v>
      </c>
      <c r="M4" s="13">
        <v>11</v>
      </c>
      <c r="N4" s="14">
        <f t="shared" si="5"/>
        <v>1.875</v>
      </c>
      <c r="O4" s="13">
        <v>7</v>
      </c>
      <c r="P4" s="14">
        <f t="shared" si="6"/>
        <v>3.347826086956522</v>
      </c>
      <c r="Q4" s="13">
        <v>8</v>
      </c>
      <c r="R4" s="14">
        <f t="shared" si="7"/>
        <v>3.7647058823529411</v>
      </c>
      <c r="S4" s="14">
        <f t="shared" si="8"/>
        <v>24.069235545734315</v>
      </c>
      <c r="T4" s="15">
        <v>0.41662700000000003</v>
      </c>
      <c r="U4" s="10">
        <f t="shared" si="9"/>
        <v>333.37299999999999</v>
      </c>
      <c r="V4" s="13" t="s">
        <v>47</v>
      </c>
    </row>
    <row r="5" spans="1:22" x14ac:dyDescent="0.25">
      <c r="A5" s="16" t="s">
        <v>26</v>
      </c>
      <c r="B5" s="17">
        <v>35</v>
      </c>
      <c r="C5" s="18">
        <v>37</v>
      </c>
      <c r="D5" s="19">
        <f t="shared" si="0"/>
        <v>10.23404255319149</v>
      </c>
      <c r="E5" s="18">
        <v>0</v>
      </c>
      <c r="F5" s="19">
        <f t="shared" si="1"/>
        <v>0</v>
      </c>
      <c r="G5" s="18">
        <v>51</v>
      </c>
      <c r="H5" s="19">
        <f t="shared" si="2"/>
        <v>3.4228187919463089</v>
      </c>
      <c r="I5" s="18">
        <v>39</v>
      </c>
      <c r="J5" s="19">
        <f t="shared" si="3"/>
        <v>8.2105263157894743</v>
      </c>
      <c r="K5" s="18">
        <v>10</v>
      </c>
      <c r="L5" s="19">
        <f t="shared" si="4"/>
        <v>1.271186440677966</v>
      </c>
      <c r="M5" s="18">
        <v>0</v>
      </c>
      <c r="N5" s="19">
        <f t="shared" si="5"/>
        <v>0</v>
      </c>
      <c r="O5" s="18">
        <v>0</v>
      </c>
      <c r="P5" s="19">
        <f t="shared" si="6"/>
        <v>0</v>
      </c>
      <c r="Q5" s="18">
        <v>0</v>
      </c>
      <c r="R5" s="19">
        <f t="shared" si="7"/>
        <v>0</v>
      </c>
      <c r="S5" s="19">
        <f t="shared" si="8"/>
        <v>23.138574101605236</v>
      </c>
      <c r="T5" s="20">
        <v>0.440058</v>
      </c>
      <c r="U5" s="21">
        <f t="shared" si="9"/>
        <v>309.94200000000001</v>
      </c>
      <c r="V5" s="18" t="s">
        <v>58</v>
      </c>
    </row>
    <row r="6" spans="1:22" x14ac:dyDescent="0.25">
      <c r="A6" s="16" t="s">
        <v>22</v>
      </c>
      <c r="B6" s="17">
        <v>13</v>
      </c>
      <c r="C6" s="18">
        <v>0</v>
      </c>
      <c r="D6" s="19">
        <f t="shared" si="0"/>
        <v>0</v>
      </c>
      <c r="E6" s="18">
        <v>7</v>
      </c>
      <c r="F6" s="19">
        <f t="shared" si="1"/>
        <v>0.93333333333333335</v>
      </c>
      <c r="G6" s="18">
        <v>82</v>
      </c>
      <c r="H6" s="19">
        <f t="shared" si="2"/>
        <v>5.5033557046979862</v>
      </c>
      <c r="I6" s="18">
        <v>4</v>
      </c>
      <c r="J6" s="19">
        <f t="shared" si="3"/>
        <v>0.84210526315789469</v>
      </c>
      <c r="K6" s="18">
        <v>51</v>
      </c>
      <c r="L6" s="19">
        <f t="shared" si="4"/>
        <v>6.4830508474576272</v>
      </c>
      <c r="M6" s="18">
        <v>0</v>
      </c>
      <c r="N6" s="19">
        <f t="shared" si="5"/>
        <v>0</v>
      </c>
      <c r="O6" s="18">
        <v>0</v>
      </c>
      <c r="P6" s="19">
        <f t="shared" si="6"/>
        <v>0</v>
      </c>
      <c r="Q6" s="18">
        <v>3.5</v>
      </c>
      <c r="R6" s="19">
        <f t="shared" si="7"/>
        <v>1.6470588235294117</v>
      </c>
      <c r="S6" s="19">
        <f t="shared" si="8"/>
        <v>15.408903972176253</v>
      </c>
      <c r="T6" s="20">
        <v>0.64537800000000001</v>
      </c>
      <c r="U6" s="21">
        <f t="shared" si="9"/>
        <v>104.62199999999999</v>
      </c>
      <c r="V6" s="18" t="s">
        <v>58</v>
      </c>
    </row>
    <row r="7" spans="1:22" x14ac:dyDescent="0.25">
      <c r="A7" s="16" t="s">
        <v>30</v>
      </c>
      <c r="B7" s="17">
        <v>124</v>
      </c>
      <c r="C7" s="18">
        <v>0</v>
      </c>
      <c r="D7" s="19">
        <f t="shared" si="0"/>
        <v>0</v>
      </c>
      <c r="E7" s="18">
        <v>16.5</v>
      </c>
      <c r="F7" s="19">
        <f t="shared" si="1"/>
        <v>2.2000000000000002</v>
      </c>
      <c r="G7" s="18">
        <v>0</v>
      </c>
      <c r="H7" s="19">
        <f t="shared" si="2"/>
        <v>0</v>
      </c>
      <c r="I7" s="18">
        <v>8.5</v>
      </c>
      <c r="J7" s="19">
        <f t="shared" si="3"/>
        <v>1.7894736842105261</v>
      </c>
      <c r="K7" s="18">
        <v>0</v>
      </c>
      <c r="L7" s="19">
        <f t="shared" si="4"/>
        <v>0</v>
      </c>
      <c r="M7" s="18">
        <v>0</v>
      </c>
      <c r="N7" s="19">
        <f t="shared" si="5"/>
        <v>0</v>
      </c>
      <c r="O7" s="18">
        <v>5</v>
      </c>
      <c r="P7" s="19">
        <f t="shared" si="6"/>
        <v>2.3913043478260869</v>
      </c>
      <c r="Q7" s="18">
        <v>13.5</v>
      </c>
      <c r="R7" s="19">
        <f t="shared" si="7"/>
        <v>6.3529411764705879</v>
      </c>
      <c r="S7" s="19">
        <f t="shared" si="8"/>
        <v>12.7337192085072</v>
      </c>
      <c r="T7" s="20">
        <v>0.71651600000000004</v>
      </c>
      <c r="U7" s="21">
        <f t="shared" si="9"/>
        <v>33.483999999999959</v>
      </c>
      <c r="V7" s="18" t="s">
        <v>58</v>
      </c>
    </row>
    <row r="8" spans="1:22" x14ac:dyDescent="0.25">
      <c r="A8" s="16" t="s">
        <v>27</v>
      </c>
      <c r="B8" s="17">
        <v>41</v>
      </c>
      <c r="C8" s="18">
        <v>26</v>
      </c>
      <c r="D8" s="19">
        <f t="shared" si="0"/>
        <v>7.1914893617021276</v>
      </c>
      <c r="E8" s="18">
        <v>0</v>
      </c>
      <c r="F8" s="19">
        <f t="shared" si="1"/>
        <v>0</v>
      </c>
      <c r="G8" s="18">
        <v>0</v>
      </c>
      <c r="H8" s="19">
        <f t="shared" si="2"/>
        <v>0</v>
      </c>
      <c r="I8" s="18">
        <v>0</v>
      </c>
      <c r="J8" s="19">
        <f t="shared" si="3"/>
        <v>0</v>
      </c>
      <c r="K8" s="18">
        <v>38</v>
      </c>
      <c r="L8" s="19">
        <f t="shared" si="4"/>
        <v>4.8305084745762707</v>
      </c>
      <c r="M8" s="18">
        <v>0</v>
      </c>
      <c r="N8" s="19">
        <f t="shared" si="5"/>
        <v>0</v>
      </c>
      <c r="O8" s="18">
        <v>0</v>
      </c>
      <c r="P8" s="19">
        <f t="shared" si="6"/>
        <v>0</v>
      </c>
      <c r="Q8" s="18">
        <v>0</v>
      </c>
      <c r="R8" s="19">
        <f t="shared" si="7"/>
        <v>0</v>
      </c>
      <c r="S8" s="19">
        <f t="shared" si="8"/>
        <v>12.021997836278398</v>
      </c>
      <c r="T8" s="20">
        <v>0.73508799999999996</v>
      </c>
      <c r="U8" s="21">
        <f t="shared" si="9"/>
        <v>14.912000000000036</v>
      </c>
      <c r="V8" s="18" t="s">
        <v>58</v>
      </c>
    </row>
    <row r="9" spans="1:22" x14ac:dyDescent="0.25">
      <c r="A9" s="22" t="s">
        <v>23</v>
      </c>
      <c r="B9" s="23">
        <v>15</v>
      </c>
      <c r="C9" s="24">
        <v>8</v>
      </c>
      <c r="D9" s="25">
        <f t="shared" si="0"/>
        <v>2.2127659574468086</v>
      </c>
      <c r="E9" s="24">
        <v>0</v>
      </c>
      <c r="F9" s="25">
        <f t="shared" si="1"/>
        <v>0</v>
      </c>
      <c r="G9" s="24">
        <v>0</v>
      </c>
      <c r="H9" s="25">
        <f t="shared" si="2"/>
        <v>0</v>
      </c>
      <c r="I9" s="24">
        <v>0</v>
      </c>
      <c r="J9" s="25">
        <f t="shared" si="3"/>
        <v>0</v>
      </c>
      <c r="K9" s="24">
        <v>11</v>
      </c>
      <c r="L9" s="25">
        <f t="shared" si="4"/>
        <v>1.3983050847457628</v>
      </c>
      <c r="M9" s="24">
        <v>0</v>
      </c>
      <c r="N9" s="25">
        <f t="shared" si="5"/>
        <v>0</v>
      </c>
      <c r="O9" s="24">
        <v>9</v>
      </c>
      <c r="P9" s="25">
        <f t="shared" si="6"/>
        <v>4.304347826086957</v>
      </c>
      <c r="Q9" s="24">
        <v>3</v>
      </c>
      <c r="R9" s="25">
        <f t="shared" si="7"/>
        <v>1.411764705882353</v>
      </c>
      <c r="S9" s="25">
        <f t="shared" si="8"/>
        <v>9.3271835741618805</v>
      </c>
      <c r="T9" s="26">
        <v>0.80328900000000003</v>
      </c>
      <c r="U9" s="27">
        <f t="shared" si="9"/>
        <v>-53.28900000000003</v>
      </c>
      <c r="V9" s="24" t="s">
        <v>48</v>
      </c>
    </row>
    <row r="10" spans="1:22" x14ac:dyDescent="0.25">
      <c r="A10" s="22" t="s">
        <v>32</v>
      </c>
      <c r="B10" s="23">
        <v>158</v>
      </c>
      <c r="C10" s="24">
        <v>0</v>
      </c>
      <c r="D10" s="25">
        <f t="shared" si="0"/>
        <v>0</v>
      </c>
      <c r="E10" s="24">
        <v>0</v>
      </c>
      <c r="F10" s="25">
        <f t="shared" si="1"/>
        <v>0</v>
      </c>
      <c r="G10" s="24">
        <v>0</v>
      </c>
      <c r="H10" s="25">
        <f t="shared" si="2"/>
        <v>0</v>
      </c>
      <c r="I10" s="24">
        <v>0</v>
      </c>
      <c r="J10" s="25">
        <f t="shared" si="3"/>
        <v>0</v>
      </c>
      <c r="K10" s="24">
        <v>64</v>
      </c>
      <c r="L10" s="25">
        <f t="shared" si="4"/>
        <v>8.1355932203389827</v>
      </c>
      <c r="M10" s="24">
        <v>4</v>
      </c>
      <c r="N10" s="25">
        <f t="shared" si="5"/>
        <v>0.68181818181818188</v>
      </c>
      <c r="O10" s="24">
        <v>0</v>
      </c>
      <c r="P10" s="25">
        <f t="shared" si="6"/>
        <v>0</v>
      </c>
      <c r="Q10" s="24">
        <v>0</v>
      </c>
      <c r="R10" s="25">
        <f t="shared" si="7"/>
        <v>0</v>
      </c>
      <c r="S10" s="25">
        <f t="shared" si="8"/>
        <v>8.8174114021571643</v>
      </c>
      <c r="T10" s="26">
        <v>0.81574800000000003</v>
      </c>
      <c r="U10" s="27">
        <f t="shared" si="9"/>
        <v>-65.748000000000033</v>
      </c>
      <c r="V10" s="24" t="s">
        <v>48</v>
      </c>
    </row>
    <row r="11" spans="1:22" x14ac:dyDescent="0.25">
      <c r="A11" s="22" t="s">
        <v>29</v>
      </c>
      <c r="B11" s="23">
        <v>47</v>
      </c>
      <c r="C11" s="24">
        <v>0</v>
      </c>
      <c r="D11" s="25">
        <f t="shared" si="0"/>
        <v>0</v>
      </c>
      <c r="E11" s="24">
        <v>2</v>
      </c>
      <c r="F11" s="25">
        <f t="shared" si="1"/>
        <v>0.26666666666666666</v>
      </c>
      <c r="G11" s="24">
        <v>73</v>
      </c>
      <c r="H11" s="25">
        <f t="shared" si="2"/>
        <v>4.8993288590604029</v>
      </c>
      <c r="I11" s="24">
        <v>14.5</v>
      </c>
      <c r="J11" s="25">
        <f t="shared" si="3"/>
        <v>3.0526315789473686</v>
      </c>
      <c r="K11" s="24">
        <v>0</v>
      </c>
      <c r="L11" s="25">
        <f t="shared" si="4"/>
        <v>0</v>
      </c>
      <c r="M11" s="24">
        <v>0</v>
      </c>
      <c r="N11" s="25">
        <f t="shared" si="5"/>
        <v>0</v>
      </c>
      <c r="O11" s="24">
        <v>0</v>
      </c>
      <c r="P11" s="25">
        <f t="shared" si="6"/>
        <v>0</v>
      </c>
      <c r="Q11" s="24">
        <v>0</v>
      </c>
      <c r="R11" s="25">
        <f t="shared" si="7"/>
        <v>0</v>
      </c>
      <c r="S11" s="25">
        <f t="shared" si="8"/>
        <v>8.2186271046744377</v>
      </c>
      <c r="T11" s="26">
        <v>0.830148</v>
      </c>
      <c r="U11" s="27">
        <f t="shared" si="9"/>
        <v>-80.147999999999996</v>
      </c>
      <c r="V11" s="24" t="s">
        <v>48</v>
      </c>
    </row>
    <row r="12" spans="1:22" x14ac:dyDescent="0.25">
      <c r="A12" s="22" t="s">
        <v>24</v>
      </c>
      <c r="B12" s="23">
        <v>21</v>
      </c>
      <c r="C12" s="24">
        <v>0</v>
      </c>
      <c r="D12" s="25">
        <f t="shared" si="0"/>
        <v>0</v>
      </c>
      <c r="E12" s="24">
        <v>0</v>
      </c>
      <c r="F12" s="25">
        <f t="shared" si="1"/>
        <v>0</v>
      </c>
      <c r="G12" s="24">
        <v>0</v>
      </c>
      <c r="H12" s="25">
        <f t="shared" si="2"/>
        <v>0</v>
      </c>
      <c r="I12" s="24">
        <v>0</v>
      </c>
      <c r="J12" s="25">
        <f t="shared" si="3"/>
        <v>0</v>
      </c>
      <c r="K12" s="24">
        <v>0</v>
      </c>
      <c r="L12" s="25">
        <f t="shared" si="4"/>
        <v>0</v>
      </c>
      <c r="M12" s="24">
        <v>0</v>
      </c>
      <c r="N12" s="25">
        <f t="shared" si="5"/>
        <v>0</v>
      </c>
      <c r="O12" s="24">
        <v>12</v>
      </c>
      <c r="P12" s="25">
        <f t="shared" si="6"/>
        <v>5.7391304347826084</v>
      </c>
      <c r="Q12" s="24">
        <v>1</v>
      </c>
      <c r="R12" s="25">
        <f t="shared" si="7"/>
        <v>0.47058823529411764</v>
      </c>
      <c r="S12" s="25">
        <f t="shared" si="8"/>
        <v>6.2097186700767262</v>
      </c>
      <c r="T12" s="26">
        <v>0.87672600000000001</v>
      </c>
      <c r="U12" s="27">
        <f t="shared" si="9"/>
        <v>-126.726</v>
      </c>
      <c r="V12" s="24" t="s">
        <v>48</v>
      </c>
    </row>
    <row r="13" spans="1:22" x14ac:dyDescent="0.25">
      <c r="A13" s="22" t="s">
        <v>28</v>
      </c>
      <c r="B13" s="23">
        <v>46</v>
      </c>
      <c r="C13" s="24">
        <v>0</v>
      </c>
      <c r="D13" s="25">
        <f t="shared" si="0"/>
        <v>0</v>
      </c>
      <c r="E13" s="24">
        <v>0</v>
      </c>
      <c r="F13" s="25">
        <f t="shared" si="1"/>
        <v>0</v>
      </c>
      <c r="G13" s="24">
        <v>0</v>
      </c>
      <c r="H13" s="25">
        <f t="shared" si="2"/>
        <v>0</v>
      </c>
      <c r="I13" s="24">
        <v>0</v>
      </c>
      <c r="J13" s="25">
        <f t="shared" si="3"/>
        <v>0</v>
      </c>
      <c r="K13" s="24">
        <v>5</v>
      </c>
      <c r="L13" s="25">
        <f t="shared" si="4"/>
        <v>0.63559322033898302</v>
      </c>
      <c r="M13" s="24">
        <v>4</v>
      </c>
      <c r="N13" s="25">
        <f t="shared" si="5"/>
        <v>0.68181818181818188</v>
      </c>
      <c r="O13" s="24">
        <v>9</v>
      </c>
      <c r="P13" s="25">
        <f t="shared" si="6"/>
        <v>4.304347826086957</v>
      </c>
      <c r="Q13" s="24">
        <v>0</v>
      </c>
      <c r="R13" s="25">
        <f t="shared" si="7"/>
        <v>0</v>
      </c>
      <c r="S13" s="25">
        <f t="shared" si="8"/>
        <v>5.6217592282441213</v>
      </c>
      <c r="T13" s="26">
        <v>0.88979200000000003</v>
      </c>
      <c r="U13" s="27">
        <f t="shared" si="9"/>
        <v>-139.79200000000003</v>
      </c>
      <c r="V13" s="24" t="s">
        <v>48</v>
      </c>
    </row>
    <row r="14" spans="1:22" x14ac:dyDescent="0.25">
      <c r="A14" s="22" t="s">
        <v>25</v>
      </c>
      <c r="B14" s="23">
        <v>34</v>
      </c>
      <c r="C14" s="24">
        <v>0</v>
      </c>
      <c r="D14" s="25">
        <f t="shared" si="0"/>
        <v>0</v>
      </c>
      <c r="E14" s="24">
        <v>4</v>
      </c>
      <c r="F14" s="25">
        <f t="shared" si="1"/>
        <v>0.53333333333333333</v>
      </c>
      <c r="G14" s="24">
        <v>29</v>
      </c>
      <c r="H14" s="25">
        <f t="shared" si="2"/>
        <v>1.9463087248322148</v>
      </c>
      <c r="I14" s="24">
        <v>0</v>
      </c>
      <c r="J14" s="25">
        <f t="shared" si="3"/>
        <v>0</v>
      </c>
      <c r="K14" s="24">
        <v>0</v>
      </c>
      <c r="L14" s="25">
        <f t="shared" si="4"/>
        <v>0</v>
      </c>
      <c r="M14" s="24">
        <v>0</v>
      </c>
      <c r="N14" s="25">
        <f t="shared" si="5"/>
        <v>0</v>
      </c>
      <c r="O14" s="24">
        <v>0</v>
      </c>
      <c r="P14" s="25">
        <f t="shared" si="6"/>
        <v>0</v>
      </c>
      <c r="Q14" s="24">
        <v>0</v>
      </c>
      <c r="R14" s="25">
        <f t="shared" si="7"/>
        <v>0</v>
      </c>
      <c r="S14" s="25">
        <f t="shared" si="8"/>
        <v>2.4796420581655481</v>
      </c>
      <c r="T14" s="26">
        <v>0.95480299999999996</v>
      </c>
      <c r="U14" s="27">
        <f t="shared" si="9"/>
        <v>-204.80299999999997</v>
      </c>
      <c r="V14" s="24" t="s">
        <v>48</v>
      </c>
    </row>
    <row r="15" spans="1:22" ht="15.75" thickBot="1" x14ac:dyDescent="0.3">
      <c r="A15" s="28" t="s">
        <v>33</v>
      </c>
      <c r="B15" s="23">
        <v>183</v>
      </c>
      <c r="C15" s="24">
        <v>0</v>
      </c>
      <c r="D15" s="25">
        <f t="shared" si="0"/>
        <v>0</v>
      </c>
      <c r="E15" s="24">
        <v>3</v>
      </c>
      <c r="F15" s="25">
        <f t="shared" si="1"/>
        <v>0.4</v>
      </c>
      <c r="G15" s="24">
        <v>0</v>
      </c>
      <c r="H15" s="25">
        <f t="shared" si="2"/>
        <v>0</v>
      </c>
      <c r="I15" s="24">
        <v>0</v>
      </c>
      <c r="J15" s="25">
        <f t="shared" si="3"/>
        <v>0</v>
      </c>
      <c r="K15" s="24">
        <v>0</v>
      </c>
      <c r="L15" s="25">
        <f t="shared" si="4"/>
        <v>0</v>
      </c>
      <c r="M15" s="24">
        <v>0</v>
      </c>
      <c r="N15" s="25">
        <f t="shared" si="5"/>
        <v>0</v>
      </c>
      <c r="O15" s="24">
        <v>0</v>
      </c>
      <c r="P15" s="25">
        <f t="shared" si="6"/>
        <v>0</v>
      </c>
      <c r="Q15" s="24">
        <v>0</v>
      </c>
      <c r="R15" s="25">
        <f t="shared" si="7"/>
        <v>0</v>
      </c>
      <c r="S15" s="25">
        <f t="shared" si="8"/>
        <v>0.4</v>
      </c>
      <c r="T15" s="26">
        <v>0.99308799999999997</v>
      </c>
      <c r="U15" s="27">
        <f t="shared" si="9"/>
        <v>-243.08799999999997</v>
      </c>
      <c r="V15" s="24" t="s">
        <v>48</v>
      </c>
    </row>
    <row r="16" spans="1:22" x14ac:dyDescent="0.25">
      <c r="T16" s="2"/>
      <c r="U16" s="3"/>
    </row>
  </sheetData>
  <sortState xmlns:xlrd2="http://schemas.microsoft.com/office/spreadsheetml/2017/richdata2" ref="A2:U15">
    <sortCondition descending="1" ref="S2:S15"/>
  </sortState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AB5D1-4CB0-46A5-9ADD-159732836F6F}">
  <dimension ref="A1:U13"/>
  <sheetViews>
    <sheetView tabSelected="1" zoomScale="145" zoomScaleNormal="145" workbookViewId="0">
      <selection activeCell="R14" sqref="R14"/>
    </sheetView>
  </sheetViews>
  <sheetFormatPr defaultRowHeight="15" x14ac:dyDescent="0.25"/>
  <cols>
    <col min="1" max="1" width="19.140625" customWidth="1"/>
    <col min="17" max="17" width="9.140625" customWidth="1"/>
    <col min="19" max="19" width="16.42578125" customWidth="1"/>
  </cols>
  <sheetData>
    <row r="1" spans="1:21" ht="60.75" thickBot="1" x14ac:dyDescent="0.3">
      <c r="A1" s="1" t="s">
        <v>1</v>
      </c>
      <c r="B1" s="1" t="s">
        <v>0</v>
      </c>
      <c r="C1" s="1" t="s">
        <v>2</v>
      </c>
      <c r="D1" s="1" t="s">
        <v>10</v>
      </c>
      <c r="E1" s="1" t="s">
        <v>3</v>
      </c>
      <c r="F1" s="1" t="s">
        <v>11</v>
      </c>
      <c r="G1" s="1" t="s">
        <v>4</v>
      </c>
      <c r="H1" s="1" t="s">
        <v>12</v>
      </c>
      <c r="I1" s="1" t="s">
        <v>5</v>
      </c>
      <c r="J1" s="1" t="s">
        <v>13</v>
      </c>
      <c r="K1" s="1" t="s">
        <v>6</v>
      </c>
      <c r="L1" s="1" t="s">
        <v>14</v>
      </c>
      <c r="M1" s="1" t="s">
        <v>7</v>
      </c>
      <c r="N1" s="1" t="s">
        <v>15</v>
      </c>
      <c r="O1" s="1" t="s">
        <v>8</v>
      </c>
      <c r="P1" s="1" t="s">
        <v>16</v>
      </c>
      <c r="Q1" s="1" t="s">
        <v>9</v>
      </c>
      <c r="R1" s="1" t="s">
        <v>17</v>
      </c>
      <c r="S1" s="1" t="s">
        <v>34</v>
      </c>
      <c r="T1" s="1" t="s">
        <v>18</v>
      </c>
      <c r="U1" s="4"/>
    </row>
    <row r="2" spans="1:21" x14ac:dyDescent="0.25">
      <c r="A2" s="32" t="s">
        <v>46</v>
      </c>
      <c r="B2" s="6">
        <v>101</v>
      </c>
      <c r="C2" s="7">
        <v>53</v>
      </c>
      <c r="D2" s="8">
        <f t="shared" ref="D2:D13" si="0">C2/164*16</f>
        <v>5.1707317073170733</v>
      </c>
      <c r="E2" s="7">
        <v>58</v>
      </c>
      <c r="F2" s="8">
        <f t="shared" ref="F2:F13" si="1">E2/74*8</f>
        <v>6.2702702702702702</v>
      </c>
      <c r="G2" s="7">
        <v>133</v>
      </c>
      <c r="H2" s="8">
        <f t="shared" ref="H2:H13" si="2">G2/155*9</f>
        <v>7.7225806451612904</v>
      </c>
      <c r="I2" s="7">
        <v>88</v>
      </c>
      <c r="J2" s="8">
        <f t="shared" ref="J2:J13" si="3">I2/104*12</f>
        <v>10.153846153846153</v>
      </c>
      <c r="K2" s="7">
        <v>29</v>
      </c>
      <c r="L2" s="8">
        <f t="shared" ref="L2:L13" si="4">K2/93*14</f>
        <v>4.365591397849462</v>
      </c>
      <c r="M2" s="7">
        <v>45</v>
      </c>
      <c r="N2" s="8">
        <f t="shared" ref="N2:N13" si="5">M2/102*16</f>
        <v>7.0588235294117645</v>
      </c>
      <c r="O2" s="7">
        <v>14</v>
      </c>
      <c r="P2" s="8">
        <f t="shared" ref="P2:P13" si="6">O2/46*14</f>
        <v>4.2608695652173916</v>
      </c>
      <c r="Q2" s="7">
        <v>2</v>
      </c>
      <c r="R2" s="8">
        <f t="shared" ref="R2:R13" si="7">Q2/29*11</f>
        <v>0.75862068965517238</v>
      </c>
      <c r="S2" s="8">
        <f t="shared" ref="S2:S13" si="8">D2+F2+H2+J2+L2+N2+P2+R2</f>
        <v>45.761333958728585</v>
      </c>
      <c r="T2" s="7" t="s">
        <v>47</v>
      </c>
    </row>
    <row r="3" spans="1:21" x14ac:dyDescent="0.25">
      <c r="A3" s="33" t="s">
        <v>39</v>
      </c>
      <c r="B3" s="12">
        <v>23</v>
      </c>
      <c r="C3" s="13">
        <v>61</v>
      </c>
      <c r="D3" s="14">
        <f t="shared" si="0"/>
        <v>5.9512195121951219</v>
      </c>
      <c r="E3" s="13">
        <v>32</v>
      </c>
      <c r="F3" s="14">
        <f t="shared" si="1"/>
        <v>3.4594594594594597</v>
      </c>
      <c r="G3" s="13">
        <v>117</v>
      </c>
      <c r="H3" s="14">
        <f t="shared" si="2"/>
        <v>6.7935483870967746</v>
      </c>
      <c r="I3" s="13">
        <v>52.25</v>
      </c>
      <c r="J3" s="14">
        <f t="shared" si="3"/>
        <v>6.0288461538461533</v>
      </c>
      <c r="K3" s="13">
        <v>0</v>
      </c>
      <c r="L3" s="14">
        <f t="shared" si="4"/>
        <v>0</v>
      </c>
      <c r="M3" s="13">
        <v>26</v>
      </c>
      <c r="N3" s="14">
        <f t="shared" si="5"/>
        <v>4.0784313725490193</v>
      </c>
      <c r="O3" s="13">
        <v>37</v>
      </c>
      <c r="P3" s="14">
        <f t="shared" si="6"/>
        <v>11.260869565217391</v>
      </c>
      <c r="Q3" s="13">
        <v>20</v>
      </c>
      <c r="R3" s="14">
        <f t="shared" si="7"/>
        <v>7.5862068965517242</v>
      </c>
      <c r="S3" s="14">
        <f t="shared" si="8"/>
        <v>45.158581346915646</v>
      </c>
      <c r="T3" s="13" t="s">
        <v>47</v>
      </c>
    </row>
    <row r="4" spans="1:21" x14ac:dyDescent="0.25">
      <c r="A4" s="33" t="s">
        <v>35</v>
      </c>
      <c r="B4" s="12">
        <v>3</v>
      </c>
      <c r="C4" s="13">
        <v>44</v>
      </c>
      <c r="D4" s="14">
        <f t="shared" si="0"/>
        <v>4.2926829268292686</v>
      </c>
      <c r="E4" s="13">
        <v>49</v>
      </c>
      <c r="F4" s="14">
        <f t="shared" si="1"/>
        <v>5.2972972972972974</v>
      </c>
      <c r="G4" s="13">
        <v>0</v>
      </c>
      <c r="H4" s="14">
        <f t="shared" si="2"/>
        <v>0</v>
      </c>
      <c r="I4" s="13">
        <v>58.25</v>
      </c>
      <c r="J4" s="14">
        <f t="shared" si="3"/>
        <v>6.7211538461538467</v>
      </c>
      <c r="K4" s="13">
        <v>73.5</v>
      </c>
      <c r="L4" s="14">
        <f t="shared" si="4"/>
        <v>11.064516129032258</v>
      </c>
      <c r="M4" s="13">
        <v>46</v>
      </c>
      <c r="N4" s="14">
        <f t="shared" si="5"/>
        <v>7.215686274509804</v>
      </c>
      <c r="O4" s="13">
        <v>4.5</v>
      </c>
      <c r="P4" s="14">
        <f t="shared" si="6"/>
        <v>1.3695652173913044</v>
      </c>
      <c r="Q4" s="13">
        <v>3.5</v>
      </c>
      <c r="R4" s="14">
        <f t="shared" si="7"/>
        <v>1.3275862068965518</v>
      </c>
      <c r="S4" s="14">
        <f t="shared" si="8"/>
        <v>37.28848789811034</v>
      </c>
      <c r="T4" s="13" t="s">
        <v>47</v>
      </c>
    </row>
    <row r="5" spans="1:21" x14ac:dyDescent="0.25">
      <c r="A5" s="31" t="s">
        <v>41</v>
      </c>
      <c r="B5" s="17">
        <v>25</v>
      </c>
      <c r="C5" s="18">
        <v>0</v>
      </c>
      <c r="D5" s="19">
        <f t="shared" si="0"/>
        <v>0</v>
      </c>
      <c r="E5" s="18">
        <v>0</v>
      </c>
      <c r="F5" s="19">
        <f t="shared" si="1"/>
        <v>0</v>
      </c>
      <c r="G5" s="18">
        <v>18</v>
      </c>
      <c r="H5" s="19">
        <f t="shared" si="2"/>
        <v>1.0451612903225806</v>
      </c>
      <c r="I5" s="18">
        <v>75</v>
      </c>
      <c r="J5" s="19">
        <f t="shared" si="3"/>
        <v>8.6538461538461533</v>
      </c>
      <c r="K5" s="18">
        <v>37</v>
      </c>
      <c r="L5" s="19">
        <f t="shared" si="4"/>
        <v>5.5698924731182791</v>
      </c>
      <c r="M5" s="18">
        <v>0</v>
      </c>
      <c r="N5" s="19">
        <f t="shared" si="5"/>
        <v>0</v>
      </c>
      <c r="O5" s="18">
        <v>37</v>
      </c>
      <c r="P5" s="19">
        <f t="shared" si="6"/>
        <v>11.260869565217391</v>
      </c>
      <c r="Q5" s="18">
        <v>26</v>
      </c>
      <c r="R5" s="19">
        <f t="shared" si="7"/>
        <v>9.862068965517242</v>
      </c>
      <c r="S5" s="19">
        <f t="shared" si="8"/>
        <v>36.391838448021645</v>
      </c>
      <c r="T5" s="18" t="s">
        <v>58</v>
      </c>
    </row>
    <row r="6" spans="1:21" x14ac:dyDescent="0.25">
      <c r="A6" s="31" t="s">
        <v>37</v>
      </c>
      <c r="B6" s="17">
        <v>14</v>
      </c>
      <c r="C6" s="18">
        <v>75</v>
      </c>
      <c r="D6" s="19">
        <f t="shared" si="0"/>
        <v>7.3170731707317076</v>
      </c>
      <c r="E6" s="18">
        <v>0</v>
      </c>
      <c r="F6" s="19">
        <f t="shared" si="1"/>
        <v>0</v>
      </c>
      <c r="G6" s="18">
        <v>105</v>
      </c>
      <c r="H6" s="19">
        <f t="shared" si="2"/>
        <v>6.096774193548387</v>
      </c>
      <c r="I6" s="18">
        <v>20</v>
      </c>
      <c r="J6" s="19">
        <f t="shared" si="3"/>
        <v>2.3076923076923079</v>
      </c>
      <c r="K6" s="18">
        <v>0</v>
      </c>
      <c r="L6" s="19">
        <f t="shared" si="4"/>
        <v>0</v>
      </c>
      <c r="M6" s="18">
        <v>66</v>
      </c>
      <c r="N6" s="19">
        <f t="shared" si="5"/>
        <v>10.352941176470589</v>
      </c>
      <c r="O6" s="18">
        <v>0</v>
      </c>
      <c r="P6" s="19">
        <f t="shared" si="6"/>
        <v>0</v>
      </c>
      <c r="Q6" s="18">
        <v>19</v>
      </c>
      <c r="R6" s="19">
        <f t="shared" si="7"/>
        <v>7.2068965517241379</v>
      </c>
      <c r="S6" s="19">
        <f t="shared" si="8"/>
        <v>33.281377400167131</v>
      </c>
      <c r="T6" s="18" t="s">
        <v>58</v>
      </c>
    </row>
    <row r="7" spans="1:21" x14ac:dyDescent="0.25">
      <c r="A7" s="31" t="s">
        <v>42</v>
      </c>
      <c r="B7" s="17">
        <v>31</v>
      </c>
      <c r="C7" s="18">
        <v>16</v>
      </c>
      <c r="D7" s="19">
        <f t="shared" si="0"/>
        <v>1.5609756097560976</v>
      </c>
      <c r="E7" s="18">
        <v>0</v>
      </c>
      <c r="F7" s="19">
        <f t="shared" si="1"/>
        <v>0</v>
      </c>
      <c r="G7" s="18">
        <v>119</v>
      </c>
      <c r="H7" s="19">
        <f t="shared" si="2"/>
        <v>6.9096774193548383</v>
      </c>
      <c r="I7" s="18">
        <v>44</v>
      </c>
      <c r="J7" s="19">
        <f t="shared" si="3"/>
        <v>5.0769230769230766</v>
      </c>
      <c r="K7" s="18">
        <v>0</v>
      </c>
      <c r="L7" s="19">
        <f t="shared" si="4"/>
        <v>0</v>
      </c>
      <c r="M7" s="18">
        <v>0</v>
      </c>
      <c r="N7" s="19">
        <f t="shared" si="5"/>
        <v>0</v>
      </c>
      <c r="O7" s="18">
        <v>36</v>
      </c>
      <c r="P7" s="19">
        <f t="shared" si="6"/>
        <v>10.956521739130435</v>
      </c>
      <c r="Q7" s="18">
        <v>20</v>
      </c>
      <c r="R7" s="19">
        <f t="shared" si="7"/>
        <v>7.5862068965517242</v>
      </c>
      <c r="S7" s="19">
        <f t="shared" si="8"/>
        <v>32.090304741716174</v>
      </c>
      <c r="T7" s="18" t="s">
        <v>58</v>
      </c>
    </row>
    <row r="8" spans="1:21" x14ac:dyDescent="0.25">
      <c r="A8" s="29" t="s">
        <v>38</v>
      </c>
      <c r="B8" s="23">
        <v>19</v>
      </c>
      <c r="C8" s="24">
        <v>58</v>
      </c>
      <c r="D8" s="25">
        <f t="shared" si="0"/>
        <v>5.6585365853658534</v>
      </c>
      <c r="E8" s="24">
        <v>0</v>
      </c>
      <c r="F8" s="25">
        <f t="shared" si="1"/>
        <v>0</v>
      </c>
      <c r="G8" s="24">
        <v>58</v>
      </c>
      <c r="H8" s="25">
        <f t="shared" si="2"/>
        <v>3.3677419354838709</v>
      </c>
      <c r="I8" s="24">
        <v>74</v>
      </c>
      <c r="J8" s="25">
        <f t="shared" si="3"/>
        <v>8.5384615384615383</v>
      </c>
      <c r="K8" s="24">
        <v>10</v>
      </c>
      <c r="L8" s="25">
        <f t="shared" si="4"/>
        <v>1.5053763440860215</v>
      </c>
      <c r="M8" s="24">
        <v>7</v>
      </c>
      <c r="N8" s="25">
        <f t="shared" si="5"/>
        <v>1.0980392156862746</v>
      </c>
      <c r="O8" s="24">
        <v>15.5</v>
      </c>
      <c r="P8" s="25">
        <f t="shared" si="6"/>
        <v>4.7173913043478262</v>
      </c>
      <c r="Q8" s="24">
        <v>6</v>
      </c>
      <c r="R8" s="25">
        <f t="shared" si="7"/>
        <v>2.2758620689655173</v>
      </c>
      <c r="S8" s="25">
        <f t="shared" si="8"/>
        <v>27.1614089923969</v>
      </c>
      <c r="T8" s="24" t="s">
        <v>48</v>
      </c>
    </row>
    <row r="9" spans="1:21" x14ac:dyDescent="0.25">
      <c r="A9" s="29" t="s">
        <v>44</v>
      </c>
      <c r="B9" s="23">
        <v>43</v>
      </c>
      <c r="C9" s="24">
        <v>72</v>
      </c>
      <c r="D9" s="25">
        <f t="shared" si="0"/>
        <v>7.024390243902439</v>
      </c>
      <c r="E9" s="24">
        <v>5</v>
      </c>
      <c r="F9" s="25">
        <f t="shared" si="1"/>
        <v>0.54054054054054057</v>
      </c>
      <c r="G9" s="24">
        <v>19</v>
      </c>
      <c r="H9" s="25">
        <f t="shared" si="2"/>
        <v>1.1032258064516129</v>
      </c>
      <c r="I9" s="24">
        <v>61.5</v>
      </c>
      <c r="J9" s="25">
        <f t="shared" si="3"/>
        <v>7.0961538461538467</v>
      </c>
      <c r="K9" s="24">
        <v>0</v>
      </c>
      <c r="L9" s="25">
        <f t="shared" si="4"/>
        <v>0</v>
      </c>
      <c r="M9" s="24">
        <v>7</v>
      </c>
      <c r="N9" s="25">
        <f t="shared" si="5"/>
        <v>1.0980392156862746</v>
      </c>
      <c r="O9" s="24">
        <v>4</v>
      </c>
      <c r="P9" s="25">
        <f t="shared" si="6"/>
        <v>1.2173913043478262</v>
      </c>
      <c r="Q9" s="24">
        <v>3</v>
      </c>
      <c r="R9" s="25">
        <f t="shared" si="7"/>
        <v>1.1379310344827587</v>
      </c>
      <c r="S9" s="25">
        <f t="shared" si="8"/>
        <v>19.2176719915653</v>
      </c>
      <c r="T9" s="24" t="s">
        <v>48</v>
      </c>
    </row>
    <row r="10" spans="1:21" x14ac:dyDescent="0.25">
      <c r="A10" s="29" t="s">
        <v>40</v>
      </c>
      <c r="B10" s="23">
        <v>20</v>
      </c>
      <c r="C10" s="24">
        <v>21</v>
      </c>
      <c r="D10" s="25">
        <f t="shared" si="0"/>
        <v>2.0487804878048781</v>
      </c>
      <c r="E10" s="24">
        <v>24</v>
      </c>
      <c r="F10" s="25">
        <f t="shared" si="1"/>
        <v>2.5945945945945947</v>
      </c>
      <c r="G10" s="24">
        <v>88</v>
      </c>
      <c r="H10" s="25">
        <f t="shared" si="2"/>
        <v>5.1096774193548384</v>
      </c>
      <c r="I10" s="24">
        <v>48</v>
      </c>
      <c r="J10" s="25">
        <f t="shared" si="3"/>
        <v>5.5384615384615383</v>
      </c>
      <c r="K10" s="24">
        <v>0</v>
      </c>
      <c r="L10" s="25">
        <f t="shared" si="4"/>
        <v>0</v>
      </c>
      <c r="M10" s="24">
        <v>0</v>
      </c>
      <c r="N10" s="25">
        <f t="shared" si="5"/>
        <v>0</v>
      </c>
      <c r="O10" s="24">
        <v>0</v>
      </c>
      <c r="P10" s="25">
        <f t="shared" si="6"/>
        <v>0</v>
      </c>
      <c r="Q10" s="24">
        <v>3.5</v>
      </c>
      <c r="R10" s="25">
        <f t="shared" si="7"/>
        <v>1.3275862068965518</v>
      </c>
      <c r="S10" s="25">
        <f t="shared" si="8"/>
        <v>16.619100247112403</v>
      </c>
      <c r="T10" s="24" t="s">
        <v>48</v>
      </c>
    </row>
    <row r="11" spans="1:21" x14ac:dyDescent="0.25">
      <c r="A11" s="29" t="s">
        <v>43</v>
      </c>
      <c r="B11" s="23">
        <v>38</v>
      </c>
      <c r="C11" s="24">
        <v>56</v>
      </c>
      <c r="D11" s="25">
        <f t="shared" si="0"/>
        <v>5.4634146341463419</v>
      </c>
      <c r="E11" s="24">
        <v>0</v>
      </c>
      <c r="F11" s="25">
        <f t="shared" si="1"/>
        <v>0</v>
      </c>
      <c r="G11" s="24">
        <v>70</v>
      </c>
      <c r="H11" s="25">
        <f t="shared" si="2"/>
        <v>4.064516129032258</v>
      </c>
      <c r="I11" s="24">
        <v>0</v>
      </c>
      <c r="J11" s="25">
        <f t="shared" si="3"/>
        <v>0</v>
      </c>
      <c r="K11" s="24">
        <v>23</v>
      </c>
      <c r="L11" s="25">
        <f t="shared" si="4"/>
        <v>3.4623655913978495</v>
      </c>
      <c r="M11" s="24">
        <v>0</v>
      </c>
      <c r="N11" s="25">
        <f t="shared" si="5"/>
        <v>0</v>
      </c>
      <c r="O11" s="24">
        <v>0</v>
      </c>
      <c r="P11" s="25">
        <f t="shared" si="6"/>
        <v>0</v>
      </c>
      <c r="Q11" s="24">
        <v>9</v>
      </c>
      <c r="R11" s="25">
        <f t="shared" si="7"/>
        <v>3.4137931034482758</v>
      </c>
      <c r="S11" s="25">
        <f t="shared" si="8"/>
        <v>16.404089458024725</v>
      </c>
      <c r="T11" s="24" t="s">
        <v>48</v>
      </c>
    </row>
    <row r="12" spans="1:21" x14ac:dyDescent="0.25">
      <c r="A12" s="29" t="s">
        <v>36</v>
      </c>
      <c r="B12" s="23">
        <v>11</v>
      </c>
      <c r="C12" s="24">
        <v>0</v>
      </c>
      <c r="D12" s="25">
        <f t="shared" si="0"/>
        <v>0</v>
      </c>
      <c r="E12" s="24">
        <v>0</v>
      </c>
      <c r="F12" s="25">
        <f t="shared" si="1"/>
        <v>0</v>
      </c>
      <c r="G12" s="24">
        <v>108</v>
      </c>
      <c r="H12" s="25">
        <f t="shared" si="2"/>
        <v>6.2709677419354843</v>
      </c>
      <c r="I12" s="24">
        <v>47</v>
      </c>
      <c r="J12" s="25">
        <f t="shared" si="3"/>
        <v>5.4230769230769234</v>
      </c>
      <c r="K12" s="24">
        <v>0</v>
      </c>
      <c r="L12" s="25">
        <f t="shared" si="4"/>
        <v>0</v>
      </c>
      <c r="M12" s="24">
        <v>0</v>
      </c>
      <c r="N12" s="25">
        <f t="shared" si="5"/>
        <v>0</v>
      </c>
      <c r="O12" s="24">
        <v>2</v>
      </c>
      <c r="P12" s="25">
        <f t="shared" si="6"/>
        <v>0.60869565217391308</v>
      </c>
      <c r="Q12" s="24">
        <v>8</v>
      </c>
      <c r="R12" s="25">
        <f t="shared" si="7"/>
        <v>3.0344827586206895</v>
      </c>
      <c r="S12" s="25">
        <f t="shared" si="8"/>
        <v>15.33722307580701</v>
      </c>
      <c r="T12" s="24" t="s">
        <v>48</v>
      </c>
    </row>
    <row r="13" spans="1:21" ht="15.75" thickBot="1" x14ac:dyDescent="0.3">
      <c r="A13" s="30" t="s">
        <v>45</v>
      </c>
      <c r="B13" s="23">
        <v>89</v>
      </c>
      <c r="C13" s="24">
        <v>18</v>
      </c>
      <c r="D13" s="25">
        <f t="shared" si="0"/>
        <v>1.7560975609756098</v>
      </c>
      <c r="E13" s="24">
        <v>0</v>
      </c>
      <c r="F13" s="25">
        <f t="shared" si="1"/>
        <v>0</v>
      </c>
      <c r="G13" s="24">
        <v>17</v>
      </c>
      <c r="H13" s="25">
        <f t="shared" si="2"/>
        <v>0.98709677419354835</v>
      </c>
      <c r="I13" s="24">
        <v>0</v>
      </c>
      <c r="J13" s="25">
        <f t="shared" si="3"/>
        <v>0</v>
      </c>
      <c r="K13" s="24">
        <v>0</v>
      </c>
      <c r="L13" s="25">
        <f t="shared" si="4"/>
        <v>0</v>
      </c>
      <c r="M13" s="24">
        <v>0</v>
      </c>
      <c r="N13" s="25">
        <f t="shared" si="5"/>
        <v>0</v>
      </c>
      <c r="O13" s="24">
        <v>0</v>
      </c>
      <c r="P13" s="25">
        <f t="shared" si="6"/>
        <v>0</v>
      </c>
      <c r="Q13" s="24">
        <v>0</v>
      </c>
      <c r="R13" s="25">
        <f t="shared" si="7"/>
        <v>0</v>
      </c>
      <c r="S13" s="25">
        <f t="shared" si="8"/>
        <v>2.7431943351691581</v>
      </c>
      <c r="T13" s="24" t="s">
        <v>48</v>
      </c>
    </row>
  </sheetData>
  <sortState xmlns:xlrd2="http://schemas.microsoft.com/office/spreadsheetml/2017/richdata2" ref="A2:T13">
    <sortCondition descending="1" ref="S2:S13"/>
  </sortState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1 3 w P U z I 7 Z T m k A A A A 9 Q A A A B I A H A B D b 2 5 m a W c v U G F j a 2 F n Z S 5 4 b W w g o h g A K K A U A A A A A A A A A A A A A A A A A A A A A A A A A A A A h Y 9 L D o I w G I S v Q r q n B X x E z U 9 Z u J X E a D R u m 1 K h E Y r p w 3 I 3 F x 7 J K 4 h R 1 J 3 L m W 8 m m b l f b 5 B 1 T R 1 c h D a y V S m K c Y Q C o X h b S F W m y N l j O E M Z h T X j J 1 a K o A 8 r s + i M T F F l 7 X l B i P c e + x F u d U m S K I r J I V 9 t e S U a F k p l L F N c o E + r + N 9 C F P a v M T T B 8 w m e j v t J Q A Y P c q m + P O n Z k / 6 Y s H S 1 d V p Q 7 c L N D s g g g b w v 0 A d Q S w M E F A A C A A g A 1 3 w P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d 8 D 1 M o i k e 4 D g A A A B E A A A A T A B w A R m 9 y b X V s Y X M v U 2 V j d G l v b j E u b S C i G A A o o B Q A A A A A A A A A A A A A A A A A A A A A A A A A A A A r T k 0 u y c z P U w i G 0 I b W A F B L A Q I t A B Q A A g A I A N d 8 D 1 M y O 2 U 5 p A A A A P U A A A A S A A A A A A A A A A A A A A A A A A A A A A B D b 2 5 m a W c v U G F j a 2 F n Z S 5 4 b W x Q S w E C L Q A U A A I A C A D X f A 9 T D 8 r p q 6 Q A A A D p A A A A E w A A A A A A A A A A A A A A A A D w A A A A W 0 N v b n R l b n R f V H l w Z X N d L n h t b F B L A Q I t A B Q A A g A I A N d 8 D 1 M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V s 4 p u X e 0 S q s N D / w b J 5 D S A A A A A A I A A A A A A B B m A A A A A Q A A I A A A A L 6 + Y R t x R N M h 8 Q t 2 Z b Y w P P w u Q 8 8 C X 8 Q 5 f 7 F 6 a r u z h x R 6 A A A A A A 6 A A A A A A g A A I A A A A B I u 4 U d 7 2 7 Q d n P o r U o J L s x m 8 n 2 I J y y F k Y + 0 5 L V e 9 v e d X U A A A A M q T 5 s u 7 Y f Y s k p X 2 h R l T s q S 4 s I p Q N D R / R w x z h p S 8 B m 7 H Z A V 0 v Y 3 / C Q i f 6 t g 8 j B v / K Q S R o H 4 d O U U m 2 s H k 9 6 4 Z w + h j w V S o n w V L / J R x j j q G K F 3 X Q A A A A O r 1 l p 0 Y F 7 t 0 3 k 3 M I 1 J + 5 X 9 a 8 u 6 i x L V Q z i Z O g 7 f j K v 4 Y Q w 7 u Z O g + N V N 3 z w h K 7 O u J x d H 0 D U x s b X O 6 0 C D e S C m 8 z A 8 = < / D a t a M a s h u p > 
</file>

<file path=customXml/itemProps1.xml><?xml version="1.0" encoding="utf-8"?>
<ds:datastoreItem xmlns:ds="http://schemas.openxmlformats.org/officeDocument/2006/customXml" ds:itemID="{53AEE4FA-B1BF-4C5D-850B-2AE3EF4C935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Amateur</vt:lpstr>
      <vt:lpstr>Pro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HP Omen</dc:creator>
  <cp:lastModifiedBy>HP Omen</cp:lastModifiedBy>
  <cp:lastPrinted>2021-08-22T16:42:54Z</cp:lastPrinted>
  <dcterms:created xsi:type="dcterms:W3CDTF">2021-08-15T11:27:49Z</dcterms:created>
  <dcterms:modified xsi:type="dcterms:W3CDTF">2021-08-22T16:43:46Z</dcterms:modified>
</cp:coreProperties>
</file>